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xr:revisionPtr revIDLastSave="0" documentId="8_{5063E295-5EA2-43C5-A144-206FDACA09D2}" xr6:coauthVersionLast="47" xr6:coauthVersionMax="47" xr10:uidLastSave="{00000000-0000-0000-0000-000000000000}"/>
  <bookViews>
    <workbookView xWindow="2240" yWindow="2240" windowWidth="14400" windowHeight="7360" xr2:uid="{00000000-000D-0000-FFFF-FFFF00000000}"/>
  </bookViews>
  <sheets>
    <sheet name="BiGG+ Fonu Tek Yatırımcı" sheetId="1" r:id="rId1"/>
    <sheet name="Farklı Yatırımcılı Versiyon" sheetId="2" r:id="rId2"/>
    <sheet name="Seyrelmeme Versiyon" sheetId="4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"07/25/2022 06:37:28"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5" i="4" l="1"/>
  <c r="C34" i="4"/>
  <c r="F16" i="4"/>
  <c r="C15" i="4"/>
  <c r="C14" i="4"/>
  <c r="C23" i="4" s="1"/>
  <c r="C24" i="4" s="1"/>
  <c r="D8" i="4"/>
  <c r="D7" i="4"/>
  <c r="F6" i="4"/>
  <c r="D6" i="4"/>
  <c r="C5" i="4"/>
  <c r="C28" i="2"/>
  <c r="C12" i="2"/>
  <c r="C13" i="2" s="1"/>
  <c r="C14" i="2" s="1"/>
  <c r="C15" i="2" s="1"/>
  <c r="C16" i="2" s="1"/>
  <c r="C5" i="2"/>
  <c r="C25" i="1"/>
  <c r="C16" i="1"/>
  <c r="C11" i="1"/>
  <c r="C12" i="1" s="1"/>
  <c r="C13" i="1" s="1"/>
  <c r="C5" i="1"/>
  <c r="C14" i="1" l="1"/>
  <c r="C17" i="1"/>
  <c r="C26" i="4"/>
  <c r="C16" i="4"/>
  <c r="C18" i="2"/>
  <c r="C27" i="4" l="1"/>
  <c r="C19" i="2"/>
  <c r="C24" i="1"/>
  <c r="C20" i="1"/>
  <c r="C21" i="1" s="1"/>
  <c r="E24" i="1" s="1"/>
  <c r="C18" i="1"/>
  <c r="D24" i="1" l="1"/>
  <c r="C26" i="1"/>
  <c r="C22" i="2"/>
  <c r="C23" i="2" s="1"/>
  <c r="C20" i="2"/>
  <c r="C27" i="2"/>
  <c r="C26" i="2"/>
  <c r="C38" i="4"/>
  <c r="C28" i="4"/>
  <c r="C36" i="4" s="1"/>
  <c r="C37" i="4"/>
  <c r="C30" i="4"/>
  <c r="C31" i="4" s="1"/>
  <c r="C39" i="4"/>
  <c r="D27" i="2" l="1"/>
  <c r="E36" i="4"/>
  <c r="C41" i="4"/>
  <c r="C29" i="2"/>
  <c r="D26" i="2" s="1"/>
  <c r="E26" i="2"/>
  <c r="E27" i="2"/>
  <c r="E37" i="4"/>
  <c r="E38" i="4"/>
  <c r="D38" i="4"/>
  <c r="C20" i="4" s="1"/>
  <c r="E39" i="4"/>
  <c r="D39" i="4"/>
  <c r="C22" i="4" s="1"/>
  <c r="D26" i="1"/>
  <c r="D25" i="1"/>
  <c r="D29" i="2" l="1"/>
  <c r="D28" i="2"/>
  <c r="D41" i="4"/>
  <c r="D40" i="4"/>
  <c r="D35" i="4"/>
  <c r="D34" i="4"/>
  <c r="D37" i="4"/>
  <c r="C18" i="4" s="1"/>
  <c r="D36" i="4"/>
</calcChain>
</file>

<file path=xl/sharedStrings.xml><?xml version="1.0" encoding="utf-8"?>
<sst xmlns="http://schemas.openxmlformats.org/spreadsheetml/2006/main" count="152" uniqueCount="48">
  <si>
    <t>Birim Pay Fiyatı</t>
  </si>
  <si>
    <t>Yatırım Tutarı</t>
  </si>
  <si>
    <t>Nominal pay bedeli</t>
  </si>
  <si>
    <t>Emisyon primi</t>
  </si>
  <si>
    <t>adet</t>
  </si>
  <si>
    <t>TL</t>
  </si>
  <si>
    <t>Yatırım öncesi</t>
  </si>
  <si>
    <t>Yatırım sonrası</t>
  </si>
  <si>
    <t>Renkli hücreye manuel giriş yapılır</t>
  </si>
  <si>
    <t>Yatırım öncesi şirket değeri (Yatırım sonrasında oluşacak şirket değeri ile yatırım tutarı arasındaki fark</t>
  </si>
  <si>
    <t>%</t>
  </si>
  <si>
    <t>Pay Adedi</t>
  </si>
  <si>
    <t>Şirket Sermayesi</t>
  </si>
  <si>
    <t>Yatırımda BiGG+ fonuna verilecek hisse payı</t>
  </si>
  <si>
    <t>BiGG+ Fonundan talep edilen yatırım tutarı</t>
  </si>
  <si>
    <t>Yatırım sonrası şirket değerlemesi</t>
  </si>
  <si>
    <t>Örneğin: BiGG+ fonu tarafından %10 hisse karşılığında 10.000.000 TL yatırım yapılacaksa, yatırım sonrası şirket değeri 100.000.000 TL, yatırım öncesi şirket değeri 90.000.000 TL olacaktır.</t>
  </si>
  <si>
    <t>Birim Pay Emisyon Primi</t>
  </si>
  <si>
    <t>İhraç edilecek pay adedi</t>
  </si>
  <si>
    <t>Yatırım sonrası toplam pay adedi</t>
  </si>
  <si>
    <t>Farklı yatırımcılara verilecek hisse payı</t>
  </si>
  <si>
    <t>Farklı yatırımcılardan talep edilen yatırım tutarı</t>
  </si>
  <si>
    <t>Toplam Yatırım Tutarı</t>
  </si>
  <si>
    <t>Pay Oranı</t>
  </si>
  <si>
    <t>Yeni Ortaklık yapısı</t>
  </si>
  <si>
    <t>TÜBİTAK BiGG+ Fonu</t>
  </si>
  <si>
    <t>Farklı Yatırımcı</t>
  </si>
  <si>
    <t>Mevcut ortaklar</t>
  </si>
  <si>
    <t>Toplam</t>
  </si>
  <si>
    <t>Mevcut Ortaklar</t>
  </si>
  <si>
    <t>Emisyon Primi</t>
  </si>
  <si>
    <t>Örneğin: Yatırımcılar tarafından toplamda %10 hisse karşılığında 10.000.000 TL yatırım yapılacaksa, yatırım sonrası şirket değeri 100.000.000 TL, yatırım öncesi şirket değeri 90.000.000 TL olacaktır.</t>
  </si>
  <si>
    <t>Seyrelmeyecek Yatırımcı varsa yapması gereken yatırım tutarı</t>
  </si>
  <si>
    <t>Yatırım sonrası şirket değeri</t>
  </si>
  <si>
    <t>Farklı Yatırımcı 1</t>
  </si>
  <si>
    <t>Farklı Yatırımcı 2</t>
  </si>
  <si>
    <t>Yatırım Turunda Talep Edilen Toplam Yatırım Tutarı</t>
  </si>
  <si>
    <t>Yatırım sonrası şirket değeri tutarı ile talep edilen toplam yatırım tutarı arasındaki fark oluşacaktır.</t>
  </si>
  <si>
    <t>Ortak 1</t>
  </si>
  <si>
    <t>Ortak 2</t>
  </si>
  <si>
    <t>Seyrelmeyecek Yatırımcı (Ortak 3)</t>
  </si>
  <si>
    <r>
      <t xml:space="preserve">Yatırım turunda talep edilen toplam yatırım tutarı ile seyrelmeyecek yatırımcının katılması gereken zorunlu tutar arasındaki fark </t>
    </r>
    <r>
      <rPr>
        <b/>
        <i/>
        <sz val="11"/>
        <color theme="0" tint="-0.499984740745262"/>
        <rFont val="Calibri"/>
        <family val="2"/>
        <charset val="162"/>
        <scheme val="minor"/>
      </rPr>
      <t>yeni yatırımcılardan</t>
    </r>
    <r>
      <rPr>
        <i/>
        <sz val="11"/>
        <color theme="0" tint="-0.499984740745262"/>
        <rFont val="Calibri"/>
        <family val="2"/>
        <charset val="162"/>
        <scheme val="minor"/>
      </rPr>
      <t xml:space="preserve"> sağlanacak tutarı oluşturacaktır. Yandaki hücrenin yeşil renkli olması gerekmektedir.</t>
    </r>
  </si>
  <si>
    <t>Bütün ortakların paylarının toplamı C4 hücresindeki toplam pay adedini sağlamalıdır.Yandaki hücrenin yeşil renkli olması gerekmektedir.</t>
  </si>
  <si>
    <t>Ortak 1 Pay Adedi</t>
  </si>
  <si>
    <t>Ortak 2 Pay Adedi</t>
  </si>
  <si>
    <t>Ortak 3 (Pay Oranı Seyrelmeyecek Yatırımcı) Pay Adedi</t>
  </si>
  <si>
    <t>Daha önceden bir yatırımcı varsa ve söz konusu yatırımcının sözleşme gereği pay oranının seyrelmeyeceği belirlenmişse yatırımcının korunacak hisse payı girilmelidir.</t>
  </si>
  <si>
    <t>Seyrelmeyecek Yatırımcı varsa korunacak hisse payı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</si>
</sst>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0" tint="-0.499984740745262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1"/>
      <color theme="0" tint="-0.49998474074526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0" fontId="0" fillId="3" borderId="0" xfId="0" applyFill="1"/>
    <xf numFmtId="164" fontId="0" fillId="0" borderId="0" xfId="0" applyNumberFormat="1"/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3" fontId="0" fillId="3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9" fontId="0" fillId="3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Border="1"/>
    <xf numFmtId="9" fontId="0" fillId="3" borderId="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0" fillId="0" borderId="0" xfId="0" applyNumberFormat="1" applyBorder="1"/>
    <xf numFmtId="0" fontId="2" fillId="2" borderId="0" xfId="0" applyFont="1" applyFill="1" applyBorder="1" applyAlignment="1">
      <alignment vertical="center"/>
    </xf>
    <xf numFmtId="10" fontId="0" fillId="0" borderId="0" xfId="0" applyNumberFormat="1" applyBorder="1" applyAlignment="1">
      <alignment vertical="center"/>
    </xf>
    <xf numFmtId="0" fontId="0" fillId="3" borderId="0" xfId="0" applyFill="1" applyBorder="1"/>
    <xf numFmtId="0" fontId="0" fillId="0" borderId="0" xfId="0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C000"/>
      </font>
      <fill>
        <patternFill>
          <bgColor rgb="FFC00000"/>
        </patternFill>
      </fill>
    </dxf>
    <dxf>
      <font>
        <color rgb="FFC00000"/>
      </font>
      <fill>
        <patternFill>
          <fgColor rgb="FFFF5050"/>
        </patternFill>
      </fill>
    </dxf>
    <dxf>
      <font>
        <color rgb="FFC00000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C000"/>
      </font>
      <fill>
        <patternFill>
          <bgColor rgb="FFC00000"/>
        </patternFill>
      </fill>
    </dxf>
    <dxf>
      <font>
        <color rgb="FFC00000"/>
      </font>
      <fill>
        <patternFill>
          <fgColor rgb="FFFF5050"/>
        </patternFill>
      </fill>
    </dxf>
    <dxf>
      <font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9"/>
  <sheetViews>
    <sheetView showGridLines="0" tabSelected="1" workbookViewId="0"/>
  </sheetViews>
  <sheetFormatPr defaultRowHeight="14.5" x14ac:dyDescent="0.35"/>
  <cols>
    <col min="2" max="2" width="39.1796875" customWidth="1"/>
    <col min="3" max="3" width="16.1796875" customWidth="1"/>
    <col min="5" max="5" width="56.26953125" customWidth="1"/>
  </cols>
  <sheetData>
    <row r="2" spans="2:11" ht="15.5" x14ac:dyDescent="0.35">
      <c r="B2" s="13" t="s">
        <v>6</v>
      </c>
      <c r="C2" s="4"/>
      <c r="D2" s="5"/>
    </row>
    <row r="3" spans="2:11" x14ac:dyDescent="0.35">
      <c r="B3" s="6" t="s">
        <v>12</v>
      </c>
      <c r="C3" s="7">
        <v>250000</v>
      </c>
      <c r="D3" s="6" t="s">
        <v>5</v>
      </c>
    </row>
    <row r="4" spans="2:11" x14ac:dyDescent="0.35">
      <c r="B4" s="6" t="s">
        <v>11</v>
      </c>
      <c r="C4" s="7">
        <v>250000</v>
      </c>
      <c r="D4" s="6" t="s">
        <v>4</v>
      </c>
    </row>
    <row r="5" spans="2:11" x14ac:dyDescent="0.35">
      <c r="B5" s="6" t="s">
        <v>0</v>
      </c>
      <c r="C5" s="8">
        <f>C3/C4</f>
        <v>1</v>
      </c>
      <c r="D5" s="6" t="s">
        <v>5</v>
      </c>
    </row>
    <row r="6" spans="2:11" x14ac:dyDescent="0.35">
      <c r="B6" s="6"/>
      <c r="C6" s="6"/>
      <c r="D6" s="6"/>
    </row>
    <row r="7" spans="2:11" x14ac:dyDescent="0.35">
      <c r="B7" s="6"/>
      <c r="C7" s="6"/>
      <c r="D7" s="6"/>
      <c r="K7" s="3"/>
    </row>
    <row r="8" spans="2:11" x14ac:dyDescent="0.35">
      <c r="B8" s="4" t="s">
        <v>7</v>
      </c>
      <c r="C8" s="4"/>
      <c r="D8" s="4"/>
    </row>
    <row r="9" spans="2:11" x14ac:dyDescent="0.35">
      <c r="B9" s="6" t="s">
        <v>13</v>
      </c>
      <c r="C9" s="9">
        <v>0.05</v>
      </c>
      <c r="D9" s="6" t="s">
        <v>10</v>
      </c>
    </row>
    <row r="10" spans="2:11" x14ac:dyDescent="0.35">
      <c r="B10" s="6" t="s">
        <v>14</v>
      </c>
      <c r="C10" s="7">
        <v>10000000</v>
      </c>
      <c r="D10" s="6" t="s">
        <v>5</v>
      </c>
    </row>
    <row r="11" spans="2:11" x14ac:dyDescent="0.35">
      <c r="B11" s="6" t="s">
        <v>15</v>
      </c>
      <c r="C11" s="10">
        <f>C10/C9</f>
        <v>200000000</v>
      </c>
      <c r="D11" s="6" t="s">
        <v>5</v>
      </c>
    </row>
    <row r="12" spans="2:11" ht="43.5" x14ac:dyDescent="0.35">
      <c r="B12" s="11" t="s">
        <v>9</v>
      </c>
      <c r="C12" s="10">
        <f>C11-C10</f>
        <v>190000000</v>
      </c>
      <c r="D12" s="6" t="s">
        <v>5</v>
      </c>
      <c r="E12" s="12" t="s">
        <v>16</v>
      </c>
    </row>
    <row r="13" spans="2:11" x14ac:dyDescent="0.35">
      <c r="B13" s="6" t="s">
        <v>0</v>
      </c>
      <c r="C13" s="8">
        <f>C12/C4</f>
        <v>760</v>
      </c>
      <c r="D13" s="6" t="s">
        <v>5</v>
      </c>
    </row>
    <row r="14" spans="2:11" x14ac:dyDescent="0.35">
      <c r="B14" t="s">
        <v>17</v>
      </c>
      <c r="C14" s="1">
        <f>+C13-C5</f>
        <v>759</v>
      </c>
      <c r="D14" s="6"/>
    </row>
    <row r="15" spans="2:11" x14ac:dyDescent="0.35">
      <c r="C15" s="1"/>
      <c r="D15" s="6"/>
    </row>
    <row r="16" spans="2:11" x14ac:dyDescent="0.35">
      <c r="B16" s="6" t="s">
        <v>1</v>
      </c>
      <c r="C16" s="10">
        <f>C10</f>
        <v>10000000</v>
      </c>
      <c r="D16" s="6" t="s">
        <v>5</v>
      </c>
    </row>
    <row r="17" spans="2:11" x14ac:dyDescent="0.35">
      <c r="B17" s="6" t="s">
        <v>18</v>
      </c>
      <c r="C17" s="8">
        <f>C16/C13</f>
        <v>13157.894736842105</v>
      </c>
      <c r="D17" s="6" t="s">
        <v>4</v>
      </c>
    </row>
    <row r="18" spans="2:11" x14ac:dyDescent="0.35">
      <c r="B18" s="6" t="s">
        <v>19</v>
      </c>
      <c r="C18" s="8">
        <f>C4+C17</f>
        <v>263157.89473684208</v>
      </c>
      <c r="D18" s="6" t="s">
        <v>4</v>
      </c>
      <c r="K18" s="3"/>
    </row>
    <row r="19" spans="2:11" x14ac:dyDescent="0.35">
      <c r="B19" s="6"/>
      <c r="C19" s="8"/>
      <c r="D19" s="6"/>
    </row>
    <row r="20" spans="2:11" x14ac:dyDescent="0.35">
      <c r="B20" s="6" t="s">
        <v>2</v>
      </c>
      <c r="C20" s="8">
        <f>C17</f>
        <v>13157.894736842105</v>
      </c>
      <c r="D20" s="6" t="s">
        <v>5</v>
      </c>
    </row>
    <row r="21" spans="2:11" x14ac:dyDescent="0.35">
      <c r="B21" s="6" t="s">
        <v>3</v>
      </c>
      <c r="C21" s="8">
        <f>C16-C20</f>
        <v>9986842.1052631587</v>
      </c>
      <c r="D21" s="6" t="s">
        <v>5</v>
      </c>
    </row>
    <row r="22" spans="2:11" x14ac:dyDescent="0.35">
      <c r="B22" s="6"/>
      <c r="C22" s="8"/>
      <c r="D22" s="6"/>
    </row>
    <row r="23" spans="2:11" x14ac:dyDescent="0.35">
      <c r="B23" s="15" t="s">
        <v>24</v>
      </c>
      <c r="C23" s="15" t="s">
        <v>11</v>
      </c>
      <c r="D23" s="15" t="s">
        <v>23</v>
      </c>
      <c r="E23" s="15" t="s">
        <v>30</v>
      </c>
    </row>
    <row r="24" spans="2:11" x14ac:dyDescent="0.35">
      <c r="B24" s="6" t="s">
        <v>25</v>
      </c>
      <c r="C24" s="8">
        <f>C17</f>
        <v>13157.894736842105</v>
      </c>
      <c r="D24" s="14">
        <f t="shared" ref="D24:D26" si="0">C24/$C$26</f>
        <v>0.05</v>
      </c>
      <c r="E24" s="8">
        <f>C21</f>
        <v>9986842.1052631587</v>
      </c>
      <c r="F24" s="6" t="s">
        <v>5</v>
      </c>
    </row>
    <row r="25" spans="2:11" x14ac:dyDescent="0.35">
      <c r="B25" s="6" t="s">
        <v>29</v>
      </c>
      <c r="C25" s="8">
        <f>C4</f>
        <v>250000</v>
      </c>
      <c r="D25" s="14">
        <f t="shared" si="0"/>
        <v>0.95000000000000007</v>
      </c>
    </row>
    <row r="26" spans="2:11" x14ac:dyDescent="0.35">
      <c r="B26" s="6" t="s">
        <v>28</v>
      </c>
      <c r="C26" s="8">
        <f>C24+C25</f>
        <v>263157.89473684208</v>
      </c>
      <c r="D26" s="14">
        <f t="shared" si="0"/>
        <v>1</v>
      </c>
    </row>
    <row r="29" spans="2:11" x14ac:dyDescent="0.35">
      <c r="B29" s="2" t="s">
        <v>8</v>
      </c>
      <c r="C29" s="2"/>
      <c r="D2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2"/>
  <sheetViews>
    <sheetView showGridLines="0" workbookViewId="0"/>
  </sheetViews>
  <sheetFormatPr defaultColWidth="8.7265625" defaultRowHeight="14.5" x14ac:dyDescent="0.35"/>
  <cols>
    <col min="1" max="1" width="8.7265625" style="19"/>
    <col min="2" max="2" width="41.1796875" style="19" customWidth="1"/>
    <col min="3" max="3" width="16.1796875" style="19" customWidth="1"/>
    <col min="4" max="4" width="8.7265625" style="19"/>
    <col min="5" max="5" width="56.26953125" style="19" customWidth="1"/>
    <col min="6" max="16384" width="8.7265625" style="19"/>
  </cols>
  <sheetData>
    <row r="2" spans="2:11" ht="15.5" x14ac:dyDescent="0.35">
      <c r="B2" s="16" t="s">
        <v>6</v>
      </c>
      <c r="C2" s="17"/>
      <c r="D2" s="18"/>
    </row>
    <row r="3" spans="2:11" x14ac:dyDescent="0.35">
      <c r="B3" s="20" t="s">
        <v>12</v>
      </c>
      <c r="C3" s="21">
        <v>250000</v>
      </c>
      <c r="D3" s="20" t="s">
        <v>5</v>
      </c>
    </row>
    <row r="4" spans="2:11" x14ac:dyDescent="0.35">
      <c r="B4" s="20" t="s">
        <v>11</v>
      </c>
      <c r="C4" s="21">
        <v>250000</v>
      </c>
      <c r="D4" s="20" t="s">
        <v>4</v>
      </c>
    </row>
    <row r="5" spans="2:11" x14ac:dyDescent="0.35">
      <c r="B5" s="20" t="s">
        <v>0</v>
      </c>
      <c r="C5" s="22">
        <f>C3/C4</f>
        <v>1</v>
      </c>
      <c r="D5" s="20" t="s">
        <v>5</v>
      </c>
    </row>
    <row r="6" spans="2:11" x14ac:dyDescent="0.35">
      <c r="B6" s="20"/>
      <c r="C6" s="20"/>
      <c r="D6" s="20"/>
    </row>
    <row r="7" spans="2:11" x14ac:dyDescent="0.35">
      <c r="B7" s="20"/>
      <c r="C7" s="20"/>
      <c r="D7" s="20"/>
      <c r="K7" s="23"/>
    </row>
    <row r="8" spans="2:11" x14ac:dyDescent="0.35">
      <c r="B8" s="17" t="s">
        <v>7</v>
      </c>
      <c r="C8" s="17"/>
      <c r="D8" s="17"/>
    </row>
    <row r="9" spans="2:11" x14ac:dyDescent="0.35">
      <c r="B9" s="20" t="s">
        <v>13</v>
      </c>
      <c r="C9" s="24">
        <v>0.1</v>
      </c>
      <c r="D9" s="20" t="s">
        <v>10</v>
      </c>
    </row>
    <row r="10" spans="2:11" x14ac:dyDescent="0.35">
      <c r="B10" s="20" t="s">
        <v>14</v>
      </c>
      <c r="C10" s="21">
        <v>10000000</v>
      </c>
      <c r="D10" s="20" t="s">
        <v>5</v>
      </c>
    </row>
    <row r="11" spans="2:11" x14ac:dyDescent="0.35">
      <c r="B11" s="20" t="s">
        <v>20</v>
      </c>
      <c r="C11" s="24">
        <v>0.15</v>
      </c>
      <c r="D11" s="20" t="s">
        <v>10</v>
      </c>
    </row>
    <row r="12" spans="2:11" x14ac:dyDescent="0.35">
      <c r="B12" s="20" t="s">
        <v>21</v>
      </c>
      <c r="C12" s="21">
        <f>C10*(C11/C9)</f>
        <v>14999999.999999998</v>
      </c>
      <c r="D12" s="20" t="s">
        <v>5</v>
      </c>
    </row>
    <row r="13" spans="2:11" x14ac:dyDescent="0.35">
      <c r="B13" s="20" t="s">
        <v>15</v>
      </c>
      <c r="C13" s="25">
        <f>(C10+C12)/(C9+C11)</f>
        <v>100000000</v>
      </c>
      <c r="D13" s="20" t="s">
        <v>5</v>
      </c>
    </row>
    <row r="14" spans="2:11" ht="58" x14ac:dyDescent="0.35">
      <c r="B14" s="26" t="s">
        <v>9</v>
      </c>
      <c r="C14" s="25">
        <f>C13-(C10+C12)</f>
        <v>75000000</v>
      </c>
      <c r="D14" s="20" t="s">
        <v>5</v>
      </c>
      <c r="E14" s="27" t="s">
        <v>31</v>
      </c>
    </row>
    <row r="15" spans="2:11" x14ac:dyDescent="0.35">
      <c r="B15" s="20" t="s">
        <v>0</v>
      </c>
      <c r="C15" s="22">
        <f>C14/C4</f>
        <v>300</v>
      </c>
      <c r="D15" s="20" t="s">
        <v>5</v>
      </c>
    </row>
    <row r="16" spans="2:11" x14ac:dyDescent="0.35">
      <c r="B16" s="19" t="s">
        <v>17</v>
      </c>
      <c r="C16" s="28">
        <f>+C15-C5</f>
        <v>299</v>
      </c>
      <c r="D16" s="20"/>
    </row>
    <row r="17" spans="2:11" x14ac:dyDescent="0.35">
      <c r="C17" s="28"/>
      <c r="D17" s="20"/>
    </row>
    <row r="18" spans="2:11" x14ac:dyDescent="0.35">
      <c r="B18" s="20" t="s">
        <v>22</v>
      </c>
      <c r="C18" s="25">
        <f>C10+C12</f>
        <v>25000000</v>
      </c>
      <c r="D18" s="20" t="s">
        <v>5</v>
      </c>
    </row>
    <row r="19" spans="2:11" x14ac:dyDescent="0.35">
      <c r="B19" s="20" t="s">
        <v>18</v>
      </c>
      <c r="C19" s="22">
        <f>C18/C15</f>
        <v>83333.333333333328</v>
      </c>
      <c r="D19" s="20" t="s">
        <v>4</v>
      </c>
    </row>
    <row r="20" spans="2:11" x14ac:dyDescent="0.35">
      <c r="B20" s="20" t="s">
        <v>19</v>
      </c>
      <c r="C20" s="22">
        <f>C4+C19</f>
        <v>333333.33333333331</v>
      </c>
      <c r="D20" s="20" t="s">
        <v>4</v>
      </c>
      <c r="K20" s="23"/>
    </row>
    <row r="21" spans="2:11" x14ac:dyDescent="0.35">
      <c r="B21" s="20"/>
      <c r="C21" s="22"/>
      <c r="D21" s="20"/>
    </row>
    <row r="22" spans="2:11" x14ac:dyDescent="0.35">
      <c r="B22" s="20" t="s">
        <v>2</v>
      </c>
      <c r="C22" s="22">
        <f>C19</f>
        <v>83333.333333333328</v>
      </c>
      <c r="D22" s="20" t="s">
        <v>5</v>
      </c>
    </row>
    <row r="23" spans="2:11" x14ac:dyDescent="0.35">
      <c r="B23" s="20" t="s">
        <v>3</v>
      </c>
      <c r="C23" s="22">
        <f>C18-C22</f>
        <v>24916666.666666668</v>
      </c>
      <c r="D23" s="20" t="s">
        <v>5</v>
      </c>
    </row>
    <row r="24" spans="2:11" x14ac:dyDescent="0.35">
      <c r="B24" s="20"/>
      <c r="C24" s="22"/>
      <c r="D24" s="20"/>
    </row>
    <row r="25" spans="2:11" x14ac:dyDescent="0.35">
      <c r="B25" s="29" t="s">
        <v>24</v>
      </c>
      <c r="C25" s="29" t="s">
        <v>11</v>
      </c>
      <c r="D25" s="29" t="s">
        <v>23</v>
      </c>
      <c r="E25" s="29" t="s">
        <v>30</v>
      </c>
    </row>
    <row r="26" spans="2:11" x14ac:dyDescent="0.35">
      <c r="B26" s="20" t="s">
        <v>25</v>
      </c>
      <c r="C26" s="22">
        <f>C19*(C9/(C9+C11))</f>
        <v>33333.333333333336</v>
      </c>
      <c r="D26" s="30">
        <f>C26/$C$29</f>
        <v>0.10000000000000002</v>
      </c>
      <c r="E26" s="22">
        <f>$C$23*(C9/(C9+C11))</f>
        <v>9966666.6666666679</v>
      </c>
      <c r="F26" s="20" t="s">
        <v>5</v>
      </c>
    </row>
    <row r="27" spans="2:11" x14ac:dyDescent="0.35">
      <c r="B27" s="20" t="s">
        <v>26</v>
      </c>
      <c r="C27" s="22">
        <f>C19*(C11/(C9+C11))</f>
        <v>49999.999999999993</v>
      </c>
      <c r="D27" s="30">
        <f t="shared" ref="D27" si="0">C27/$C$29</f>
        <v>0.15</v>
      </c>
      <c r="E27" s="22">
        <f>$C$23*(C12/(C10+C12))</f>
        <v>14950000</v>
      </c>
      <c r="F27" s="20" t="s">
        <v>5</v>
      </c>
    </row>
    <row r="28" spans="2:11" x14ac:dyDescent="0.35">
      <c r="B28" s="20" t="s">
        <v>27</v>
      </c>
      <c r="C28" s="22">
        <f>C4</f>
        <v>250000</v>
      </c>
      <c r="D28" s="30">
        <f>C28/$C$29</f>
        <v>0.75</v>
      </c>
    </row>
    <row r="29" spans="2:11" x14ac:dyDescent="0.35">
      <c r="B29" s="20" t="s">
        <v>28</v>
      </c>
      <c r="C29" s="22">
        <f>C26+C27+C28</f>
        <v>333333.33333333331</v>
      </c>
      <c r="D29" s="30">
        <f>C29/$C$29</f>
        <v>1</v>
      </c>
    </row>
    <row r="32" spans="2:11" x14ac:dyDescent="0.35">
      <c r="B32" s="31" t="s">
        <v>8</v>
      </c>
      <c r="C32" s="31"/>
      <c r="D32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3"/>
  <sheetViews>
    <sheetView showGridLines="0" workbookViewId="0"/>
  </sheetViews>
  <sheetFormatPr defaultColWidth="8.7265625" defaultRowHeight="14.5" x14ac:dyDescent="0.35"/>
  <cols>
    <col min="1" max="1" width="8.7265625" style="20"/>
    <col min="2" max="2" width="55.7265625" style="20" bestFit="1" customWidth="1"/>
    <col min="3" max="3" width="16.1796875" style="20" customWidth="1"/>
    <col min="4" max="4" width="11.54296875" style="20" customWidth="1"/>
    <col min="5" max="5" width="56.26953125" style="20" customWidth="1"/>
    <col min="6" max="6" width="10.1796875" style="20" bestFit="1" customWidth="1"/>
    <col min="7" max="16384" width="8.7265625" style="20"/>
  </cols>
  <sheetData>
    <row r="2" spans="2:11" x14ac:dyDescent="0.35">
      <c r="B2" s="17" t="s">
        <v>6</v>
      </c>
      <c r="C2" s="17"/>
      <c r="D2" s="18"/>
    </row>
    <row r="3" spans="2:11" x14ac:dyDescent="0.35">
      <c r="B3" s="20" t="s">
        <v>12</v>
      </c>
      <c r="C3" s="21">
        <v>250000</v>
      </c>
      <c r="D3" s="20" t="s">
        <v>5</v>
      </c>
    </row>
    <row r="4" spans="2:11" x14ac:dyDescent="0.35">
      <c r="B4" s="20" t="s">
        <v>11</v>
      </c>
      <c r="C4" s="21">
        <v>250000</v>
      </c>
      <c r="D4" s="20" t="s">
        <v>4</v>
      </c>
    </row>
    <row r="5" spans="2:11" x14ac:dyDescent="0.35">
      <c r="B5" s="20" t="s">
        <v>0</v>
      </c>
      <c r="C5" s="22">
        <f>C3/C4</f>
        <v>1</v>
      </c>
      <c r="D5" s="20" t="s">
        <v>5</v>
      </c>
    </row>
    <row r="6" spans="2:11" x14ac:dyDescent="0.35">
      <c r="B6" s="20" t="s">
        <v>43</v>
      </c>
      <c r="C6" s="21">
        <v>120000</v>
      </c>
      <c r="D6" s="30">
        <f>C6/$C$4</f>
        <v>0.48</v>
      </c>
      <c r="E6" s="37" t="s">
        <v>42</v>
      </c>
      <c r="F6" s="38">
        <f>SUM(C6:C8)</f>
        <v>250000</v>
      </c>
    </row>
    <row r="7" spans="2:11" x14ac:dyDescent="0.35">
      <c r="B7" s="20" t="s">
        <v>44</v>
      </c>
      <c r="C7" s="21">
        <v>120000</v>
      </c>
      <c r="D7" s="30">
        <f t="shared" ref="D7:D8" si="0">C7/$C$4</f>
        <v>0.48</v>
      </c>
      <c r="E7" s="37"/>
      <c r="F7" s="38"/>
    </row>
    <row r="8" spans="2:11" x14ac:dyDescent="0.35">
      <c r="B8" s="20" t="s">
        <v>45</v>
      </c>
      <c r="C8" s="21">
        <v>10000</v>
      </c>
      <c r="D8" s="30">
        <f t="shared" si="0"/>
        <v>0.04</v>
      </c>
      <c r="E8" s="37"/>
      <c r="F8" s="38"/>
    </row>
    <row r="9" spans="2:11" x14ac:dyDescent="0.35">
      <c r="K9" s="34"/>
    </row>
    <row r="10" spans="2:11" x14ac:dyDescent="0.35">
      <c r="B10" s="17" t="s">
        <v>7</v>
      </c>
      <c r="C10" s="17"/>
      <c r="D10" s="17"/>
    </row>
    <row r="11" spans="2:11" ht="43.5" x14ac:dyDescent="0.35">
      <c r="B11" s="20" t="s">
        <v>47</v>
      </c>
      <c r="C11" s="24">
        <v>0.04</v>
      </c>
      <c r="D11" s="20" t="s">
        <v>10</v>
      </c>
      <c r="E11" s="27" t="s">
        <v>46</v>
      </c>
    </row>
    <row r="12" spans="2:11" x14ac:dyDescent="0.35">
      <c r="B12" s="20" t="s">
        <v>33</v>
      </c>
      <c r="C12" s="21">
        <v>150000000</v>
      </c>
      <c r="D12" s="20" t="s">
        <v>5</v>
      </c>
    </row>
    <row r="13" spans="2:11" x14ac:dyDescent="0.35">
      <c r="B13" s="20" t="s">
        <v>36</v>
      </c>
      <c r="C13" s="21">
        <v>30000000</v>
      </c>
      <c r="D13" s="20" t="s">
        <v>5</v>
      </c>
    </row>
    <row r="14" spans="2:11" ht="29" x14ac:dyDescent="0.35">
      <c r="B14" s="26" t="s">
        <v>9</v>
      </c>
      <c r="C14" s="25">
        <f>C12-C13</f>
        <v>120000000</v>
      </c>
      <c r="D14" s="20" t="s">
        <v>5</v>
      </c>
      <c r="E14" s="27" t="s">
        <v>37</v>
      </c>
    </row>
    <row r="15" spans="2:11" x14ac:dyDescent="0.35">
      <c r="B15" s="20" t="s">
        <v>32</v>
      </c>
      <c r="C15" s="25">
        <f>(C12*C11)-(C14*C11)</f>
        <v>1200000</v>
      </c>
      <c r="D15" s="20" t="s">
        <v>5</v>
      </c>
    </row>
    <row r="16" spans="2:11" ht="58" x14ac:dyDescent="0.35">
      <c r="B16" s="20" t="s">
        <v>36</v>
      </c>
      <c r="C16" s="36">
        <f>(C12-C14)-C15</f>
        <v>28800000</v>
      </c>
      <c r="D16" s="20" t="s">
        <v>5</v>
      </c>
      <c r="E16" s="27" t="s">
        <v>41</v>
      </c>
      <c r="F16" s="22">
        <f>(C17+C19+C21)</f>
        <v>28800000</v>
      </c>
    </row>
    <row r="17" spans="2:11" x14ac:dyDescent="0.35">
      <c r="B17" s="20" t="s">
        <v>14</v>
      </c>
      <c r="C17" s="21">
        <v>10000000</v>
      </c>
      <c r="D17" s="20" t="s">
        <v>5</v>
      </c>
    </row>
    <row r="18" spans="2:11" x14ac:dyDescent="0.35">
      <c r="B18" s="20" t="s">
        <v>13</v>
      </c>
      <c r="C18" s="33">
        <f>D37</f>
        <v>6.666666666666668E-2</v>
      </c>
      <c r="D18" s="20" t="s">
        <v>10</v>
      </c>
    </row>
    <row r="19" spans="2:11" x14ac:dyDescent="0.35">
      <c r="B19" s="20" t="s">
        <v>21</v>
      </c>
      <c r="C19" s="21">
        <v>10000000</v>
      </c>
      <c r="D19" s="20" t="s">
        <v>5</v>
      </c>
    </row>
    <row r="20" spans="2:11" x14ac:dyDescent="0.35">
      <c r="B20" s="20" t="s">
        <v>20</v>
      </c>
      <c r="C20" s="33">
        <f>D38</f>
        <v>6.666666666666668E-2</v>
      </c>
      <c r="D20" s="20" t="s">
        <v>10</v>
      </c>
    </row>
    <row r="21" spans="2:11" x14ac:dyDescent="0.35">
      <c r="B21" s="20" t="s">
        <v>21</v>
      </c>
      <c r="C21" s="21">
        <v>8800000</v>
      </c>
      <c r="D21" s="20" t="s">
        <v>5</v>
      </c>
    </row>
    <row r="22" spans="2:11" x14ac:dyDescent="0.35">
      <c r="B22" s="20" t="s">
        <v>20</v>
      </c>
      <c r="C22" s="33">
        <f>D39</f>
        <v>5.8666666666666673E-2</v>
      </c>
      <c r="D22" s="20" t="s">
        <v>10</v>
      </c>
    </row>
    <row r="23" spans="2:11" x14ac:dyDescent="0.35">
      <c r="B23" s="20" t="s">
        <v>0</v>
      </c>
      <c r="C23" s="22">
        <f>C14/C4</f>
        <v>480</v>
      </c>
      <c r="D23" s="20" t="s">
        <v>5</v>
      </c>
    </row>
    <row r="24" spans="2:11" x14ac:dyDescent="0.35">
      <c r="B24" s="20" t="s">
        <v>17</v>
      </c>
      <c r="C24" s="22">
        <f>+C23-C5</f>
        <v>479</v>
      </c>
    </row>
    <row r="25" spans="2:11" x14ac:dyDescent="0.35">
      <c r="C25" s="22"/>
    </row>
    <row r="26" spans="2:11" x14ac:dyDescent="0.35">
      <c r="B26" s="20" t="s">
        <v>22</v>
      </c>
      <c r="C26" s="25">
        <f>C17+C19+C21+C15</f>
        <v>30000000</v>
      </c>
      <c r="D26" s="20" t="s">
        <v>5</v>
      </c>
    </row>
    <row r="27" spans="2:11" x14ac:dyDescent="0.35">
      <c r="B27" s="20" t="s">
        <v>18</v>
      </c>
      <c r="C27" s="22">
        <f>C26/C23</f>
        <v>62500</v>
      </c>
      <c r="D27" s="20" t="s">
        <v>4</v>
      </c>
    </row>
    <row r="28" spans="2:11" x14ac:dyDescent="0.35">
      <c r="B28" s="20" t="s">
        <v>19</v>
      </c>
      <c r="C28" s="22">
        <f>C4+C27</f>
        <v>312500</v>
      </c>
      <c r="D28" s="20" t="s">
        <v>4</v>
      </c>
      <c r="K28" s="34"/>
    </row>
    <row r="29" spans="2:11" x14ac:dyDescent="0.35">
      <c r="C29" s="22"/>
    </row>
    <row r="30" spans="2:11" x14ac:dyDescent="0.35">
      <c r="B30" s="20" t="s">
        <v>2</v>
      </c>
      <c r="C30" s="22">
        <f>C27</f>
        <v>62500</v>
      </c>
      <c r="D30" s="20" t="s">
        <v>5</v>
      </c>
    </row>
    <row r="31" spans="2:11" x14ac:dyDescent="0.35">
      <c r="B31" s="20" t="s">
        <v>3</v>
      </c>
      <c r="C31" s="22">
        <f>C26-C30</f>
        <v>29937500</v>
      </c>
      <c r="D31" s="20" t="s">
        <v>5</v>
      </c>
    </row>
    <row r="32" spans="2:11" x14ac:dyDescent="0.35">
      <c r="C32" s="22"/>
    </row>
    <row r="33" spans="2:6" x14ac:dyDescent="0.35">
      <c r="B33" s="29" t="s">
        <v>24</v>
      </c>
      <c r="C33" s="29" t="s">
        <v>11</v>
      </c>
      <c r="D33" s="29" t="s">
        <v>23</v>
      </c>
      <c r="E33" s="29" t="s">
        <v>30</v>
      </c>
    </row>
    <row r="34" spans="2:6" x14ac:dyDescent="0.35">
      <c r="B34" s="20" t="s">
        <v>38</v>
      </c>
      <c r="C34" s="22">
        <f>C6</f>
        <v>120000</v>
      </c>
      <c r="D34" s="30">
        <f t="shared" ref="D34:D41" si="1">C34/$C$41</f>
        <v>0.38400000000000006</v>
      </c>
    </row>
    <row r="35" spans="2:6" x14ac:dyDescent="0.35">
      <c r="B35" s="20" t="s">
        <v>39</v>
      </c>
      <c r="C35" s="22">
        <f>C7</f>
        <v>120000</v>
      </c>
      <c r="D35" s="30">
        <f t="shared" si="1"/>
        <v>0.38400000000000006</v>
      </c>
      <c r="E35" s="22"/>
    </row>
    <row r="36" spans="2:6" x14ac:dyDescent="0.35">
      <c r="B36" s="32" t="s">
        <v>40</v>
      </c>
      <c r="C36" s="22">
        <f>(C28*C11)-(C4*C11)+C8</f>
        <v>12500</v>
      </c>
      <c r="D36" s="30">
        <f t="shared" si="1"/>
        <v>4.0000000000000008E-2</v>
      </c>
      <c r="E36" s="22">
        <f>C15-C36</f>
        <v>1187500</v>
      </c>
      <c r="F36" s="20" t="s">
        <v>5</v>
      </c>
    </row>
    <row r="37" spans="2:6" x14ac:dyDescent="0.35">
      <c r="B37" s="20" t="s">
        <v>25</v>
      </c>
      <c r="C37" s="22">
        <f>C27*(C17/C26)</f>
        <v>20833.333333333332</v>
      </c>
      <c r="D37" s="30">
        <f t="shared" si="1"/>
        <v>6.666666666666668E-2</v>
      </c>
      <c r="E37" s="22">
        <f>C17-C37</f>
        <v>9979166.666666666</v>
      </c>
      <c r="F37" s="20" t="s">
        <v>5</v>
      </c>
    </row>
    <row r="38" spans="2:6" x14ac:dyDescent="0.35">
      <c r="B38" s="20" t="s">
        <v>34</v>
      </c>
      <c r="C38" s="22">
        <f>C27*(C19/C26)</f>
        <v>20833.333333333332</v>
      </c>
      <c r="D38" s="30">
        <f t="shared" si="1"/>
        <v>6.666666666666668E-2</v>
      </c>
      <c r="E38" s="22">
        <f>C19-C38</f>
        <v>9979166.666666666</v>
      </c>
      <c r="F38" s="20" t="s">
        <v>5</v>
      </c>
    </row>
    <row r="39" spans="2:6" x14ac:dyDescent="0.35">
      <c r="B39" s="20" t="s">
        <v>35</v>
      </c>
      <c r="C39" s="22">
        <f>C27*(C21/C26)</f>
        <v>18333.333333333332</v>
      </c>
      <c r="D39" s="30">
        <f t="shared" si="1"/>
        <v>5.8666666666666673E-2</v>
      </c>
      <c r="E39" s="22">
        <f>C21-C39</f>
        <v>8781666.666666666</v>
      </c>
      <c r="F39" s="20" t="s">
        <v>5</v>
      </c>
    </row>
    <row r="40" spans="2:6" x14ac:dyDescent="0.35">
      <c r="C40" s="22"/>
      <c r="D40" s="30">
        <f t="shared" si="1"/>
        <v>0</v>
      </c>
    </row>
    <row r="41" spans="2:6" x14ac:dyDescent="0.35">
      <c r="B41" s="20" t="s">
        <v>28</v>
      </c>
      <c r="C41" s="22">
        <f>SUM(C34:C40)</f>
        <v>312499.99999999994</v>
      </c>
      <c r="D41" s="30">
        <f t="shared" si="1"/>
        <v>1</v>
      </c>
    </row>
    <row r="43" spans="2:6" x14ac:dyDescent="0.35">
      <c r="B43" s="35" t="s">
        <v>8</v>
      </c>
      <c r="C43" s="35"/>
      <c r="D43" s="35"/>
    </row>
  </sheetData>
  <mergeCells count="2">
    <mergeCell ref="E6:E8"/>
    <mergeCell ref="F6:F8"/>
  </mergeCells>
  <conditionalFormatting sqref="F6">
    <cfRule type="cellIs" dxfId="10" priority="2" operator="notEqual">
      <formula>$C$16</formula>
    </cfRule>
    <cfRule type="cellIs" dxfId="9" priority="3" operator="notEqual">
      <formula>$C$16</formula>
    </cfRule>
    <cfRule type="cellIs" dxfId="8" priority="4" operator="notEqual">
      <formula>$C$16</formula>
    </cfRule>
    <cfRule type="cellIs" dxfId="7" priority="5" operator="equal">
      <formula>$C$16</formula>
    </cfRule>
    <cfRule type="cellIs" dxfId="6" priority="6" operator="equal">
      <formula>$C$16</formula>
    </cfRule>
  </conditionalFormatting>
  <conditionalFormatting sqref="F6:F8">
    <cfRule type="cellIs" dxfId="5" priority="1" operator="equal">
      <formula>$C$4</formula>
    </cfRule>
  </conditionalFormatting>
  <conditionalFormatting sqref="F16">
    <cfRule type="cellIs" dxfId="4" priority="7" operator="notEqual">
      <formula>$C$16</formula>
    </cfRule>
    <cfRule type="cellIs" dxfId="3" priority="8" operator="notEqual">
      <formula>$C$16</formula>
    </cfRule>
    <cfRule type="cellIs" dxfId="2" priority="9" operator="notEqual">
      <formula>$C$16</formula>
    </cfRule>
    <cfRule type="cellIs" dxfId="1" priority="10" operator="equal">
      <formula>$C$16</formula>
    </cfRule>
    <cfRule type="cellIs" dxfId="0" priority="11" operator="equal">
      <formula>$C$16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BiGG+ Fonu Tek Yatırımcı</vt:lpstr>
      <vt:lpstr>Farklı Yatırımcılı Versiyon</vt:lpstr>
      <vt:lpstr>Seyrelmeme Versiyon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 Yönezer</dc:creator>
  <cp:lastModifiedBy>Alp YURTSEVEN</cp:lastModifiedBy>
  <dcterms:created xsi:type="dcterms:W3CDTF">2023-12-22T12:54:48Z</dcterms:created>
  <dcterms:modified xsi:type="dcterms:W3CDTF">2025-08-28T08:57:07Z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4EA580FC-9B79-48CA-9488-530DFB6ADBC5</vt:lpwstr>
  </property>
  <property fmtid="{D5CDD505-2E9C-101B-9397-08002B2CF9AE}" pid="3" name="SensitivityPropertyName">
    <vt:lpwstr>74084F7B-57DD-4B84-8508-9736437CEAAE</vt:lpwstr>
  </property>
  <property fmtid="{D5CDD505-2E9C-101B-9397-08002B2CF9AE}" pid="4" name="SensitivityPersonalDatasPropertyName">
    <vt:lpwstr/>
  </property>
  <property fmtid="{D5CDD505-2E9C-101B-9397-08002B2CF9AE}" pid="5" name="Excel_AddedWatermark_PropertyName">
    <vt:lpwstr/>
  </property>
</Properties>
</file>